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mgasper/Desktop/"/>
    </mc:Choice>
  </mc:AlternateContent>
  <xr:revisionPtr revIDLastSave="0" documentId="8_{A0C4C706-C7C5-5741-ABBE-92624B4A4EA6}" xr6:coauthVersionLast="47" xr6:coauthVersionMax="47" xr10:uidLastSave="{00000000-0000-0000-0000-000000000000}"/>
  <workbookProtection workbookAlgorithmName="SHA-512" workbookHashValue="KgBcpounTDNQ9oR/lixxVQ3VKuaC1PKdHfudLPwBU7mejBSOCAppRVof6txbLXYeil5NnW/Mj51BQwLw/RvTHA==" workbookSaltValue="HDxte/ezRNwdEd4OgGNkYw==" workbookSpinCount="100000" lockStructure="1"/>
  <bookViews>
    <workbookView xWindow="-37960" yWindow="660" windowWidth="28800" windowHeight="15880" xr2:uid="{00000000-000D-0000-FFFF-FFFF00000000}"/>
  </bookViews>
  <sheets>
    <sheet name="Cost Estimator" sheetId="3" r:id="rId1"/>
  </sheets>
  <definedNames>
    <definedName name="AdminStaffIndirectCosts" localSheetId="0">'Cost Estimator'!$F$107</definedName>
    <definedName name="Google_Sheet_Link_1416799788" hidden="1">Staff_Wage_By_Type</definedName>
    <definedName name="Google_Sheet_Link_1557680036" hidden="1">#REF!</definedName>
    <definedName name="Google_Sheet_Link_1827167454" hidden="1">AdminStaffIndirectCosts</definedName>
    <definedName name="GroupSize">'Cost Estimator'!$J$30</definedName>
    <definedName name="MinPerWeek">'Cost Estimator'!$J$27</definedName>
    <definedName name="SessionsPerWeek">'Cost Estimator'!$J$28</definedName>
    <definedName name="Staff_Wage_By_Type" localSheetId="0">'Cost Estimator'!$D$110:$G$116</definedName>
    <definedName name="Students">'Cost Estimator'!$J$22</definedName>
    <definedName name="TutorTypeNum">'Cost Estimator'!$J$36</definedName>
    <definedName name="Weeks">'Cost Estimator'!$J$29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aMlgy0GASF0TrYTndej6VJNq3dtUW3W7vIzVAxTta1g="/>
    </ext>
  </extLst>
</workbook>
</file>

<file path=xl/calcChain.xml><?xml version="1.0" encoding="utf-8"?>
<calcChain xmlns="http://schemas.openxmlformats.org/spreadsheetml/2006/main">
  <c r="P45" i="3" l="1"/>
  <c r="J45" i="3"/>
  <c r="J59" i="3"/>
  <c r="P44" i="3"/>
  <c r="P59" i="3" s="1"/>
  <c r="J40" i="3"/>
  <c r="E86" i="3"/>
  <c r="E87" i="3" s="1"/>
  <c r="I84" i="3"/>
  <c r="J72" i="3"/>
  <c r="H96" i="3" l="1"/>
  <c r="H95" i="3" s="1"/>
  <c r="J61" i="3"/>
  <c r="E89" i="3"/>
  <c r="H100" i="3" l="1"/>
  <c r="H99" i="3" s="1"/>
</calcChain>
</file>

<file path=xl/sharedStrings.xml><?xml version="1.0" encoding="utf-8"?>
<sst xmlns="http://schemas.openxmlformats.org/spreadsheetml/2006/main" count="90" uniqueCount="86">
  <si>
    <t>Tutor Source</t>
  </si>
  <si>
    <t>Volunteer</t>
  </si>
  <si>
    <t>Remote</t>
  </si>
  <si>
    <t>Staff</t>
  </si>
  <si>
    <t>Hourly Non-Staff Teacher</t>
  </si>
  <si>
    <t>Tutor Information</t>
  </si>
  <si>
    <t>INPUT</t>
  </si>
  <si>
    <t>CALCULATION</t>
  </si>
  <si>
    <t>RESULT</t>
  </si>
  <si>
    <t>High-Impact Tutoring Cost Estimator</t>
  </si>
  <si>
    <t>Instructions</t>
  </si>
  <si>
    <t>Introduction</t>
  </si>
  <si>
    <t>Follow the prompts below to generate an estimate of the cost of tutoring for your school(s) with local cost data.</t>
  </si>
  <si>
    <t>Legend</t>
  </si>
  <si>
    <t>Key Program Factors</t>
  </si>
  <si>
    <t>Students</t>
  </si>
  <si>
    <t>How many students do you plan to serve with this program?</t>
  </si>
  <si>
    <t>Structure</t>
  </si>
  <si>
    <t>What is your program dosage and structure?</t>
  </si>
  <si>
    <t>What are your target number of minutes per week?</t>
  </si>
  <si>
    <t>How many weeks will the program run?</t>
  </si>
  <si>
    <t>How many students will be in an average size group?</t>
  </si>
  <si>
    <t>Where are your tutors coming from?  (select from the drop down):</t>
  </si>
  <si>
    <t>Estimated Tutor Cost..........................................................................</t>
  </si>
  <si>
    <t>Administrative Costs</t>
  </si>
  <si>
    <t>You will need some sort of site director type of role. Many schools use part of an admin FTE for this purpose.</t>
  </si>
  <si>
    <t>How much admin support are you planning (enter as a % of an FTE)?</t>
  </si>
  <si>
    <t>What is the average salary of the administrators that will be supporting?</t>
  </si>
  <si>
    <t>How many weeks will they spend planning for this program?</t>
  </si>
  <si>
    <t>Estimated Admin Support Costs.......................................................</t>
  </si>
  <si>
    <t>Additional Costs</t>
  </si>
  <si>
    <t>Costs Per Student</t>
  </si>
  <si>
    <t>Fixed Costs</t>
  </si>
  <si>
    <t>Cost/student</t>
  </si>
  <si>
    <t>Computer</t>
  </si>
  <si>
    <t>Facilities</t>
  </si>
  <si>
    <t>Curriculum</t>
  </si>
  <si>
    <t>Additional 4</t>
  </si>
  <si>
    <t>Additional 1</t>
  </si>
  <si>
    <t>Additional 5</t>
  </si>
  <si>
    <t>Additional 2</t>
  </si>
  <si>
    <t>Subtotal</t>
  </si>
  <si>
    <t>Additional 3</t>
  </si>
  <si>
    <t>Subtotal/student</t>
  </si>
  <si>
    <t>Total Additional Costs</t>
  </si>
  <si>
    <t>Total Costs</t>
  </si>
  <si>
    <t>Background Assumptions</t>
  </si>
  <si>
    <t>Staff wage by type</t>
  </si>
  <si>
    <t>Wage ($/hr)</t>
  </si>
  <si>
    <t>Tutor Types</t>
  </si>
  <si>
    <t>How many different types of tutors do you have?</t>
  </si>
  <si>
    <t>Tutor Type 2</t>
  </si>
  <si>
    <t>Fed. Work Study</t>
  </si>
  <si>
    <t>Will your tutors be paid hourly or get a stipend?</t>
  </si>
  <si>
    <t>Hourly</t>
  </si>
  <si>
    <t>To use a custom wage instead of the wage above, please enter it here:</t>
  </si>
  <si>
    <t>To use a stipend instead of an hourly wage, please enter it here:</t>
  </si>
  <si>
    <t>Additional Tutor Costs</t>
  </si>
  <si>
    <t>How many paid hours will each tutor spend in training?</t>
  </si>
  <si>
    <t>Examples of non-tutoring responsibilities include lesson prep, entering data, etc.</t>
  </si>
  <si>
    <t xml:space="preserve">If you are paying tutors for a fraction of an hour, please input it as a decimal </t>
  </si>
  <si>
    <t>(e.g. 1 hr 30 min = 1.5 hrs)</t>
  </si>
  <si>
    <t>Estimated Total Tutor Cost..................................................................</t>
  </si>
  <si>
    <t>Admin staff benefits costs</t>
  </si>
  <si>
    <t>Not Applicable</t>
  </si>
  <si>
    <t>How many tutors will be part of the program?</t>
  </si>
  <si>
    <t>How many sessions will you have each week?</t>
  </si>
  <si>
    <t>Custom Wages</t>
  </si>
  <si>
    <t>Given your tutor type selection, here is our wage estimate:</t>
  </si>
  <si>
    <t>How many paid hours will tutors spend in non-tutoring responsibilities per session?</t>
  </si>
  <si>
    <t>External Provider Cost/Student</t>
  </si>
  <si>
    <t>Americorps</t>
  </si>
  <si>
    <t>Cost per student for using an external provider</t>
  </si>
  <si>
    <t>Total cost for using an external provider</t>
  </si>
  <si>
    <t>Calculator Estimate</t>
  </si>
  <si>
    <t>Cost per student for running this program without provider help</t>
  </si>
  <si>
    <t>Total cost for running this program without provider help</t>
  </si>
  <si>
    <t xml:space="preserve">If you plan to combine more than 2 types of tutors (e.g. volunteers, staff, and remote), fill this out separately for tutor types 3 </t>
  </si>
  <si>
    <t>and above.</t>
  </si>
  <si>
    <t xml:space="preserve">This tool can account for 2 tutor types per cost model calculation. To add more, </t>
  </si>
  <si>
    <t>fill out the tool again and add up the results of each calculation.</t>
  </si>
  <si>
    <t>You can see the wages for each type of tutor here.</t>
  </si>
  <si>
    <t>*We assume an 18% benefits cost on admin support salaries.  You can adjust that number here.</t>
  </si>
  <si>
    <t>How many students will this tutor type be responsible for?</t>
  </si>
  <si>
    <t>CityTutor DC Benchmark (14 Week Avg Length Program Based on Historical Data)</t>
  </si>
  <si>
    <t>For a full report on the analysis supporting this tool, please read the CityTutor DC High-Impact Tutoring Cost Modeling Report: SY22 and SY23.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</si>
</sst>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9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1F1F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b/>
      <sz val="14"/>
      <color rgb="FF4472C4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FEF2CB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DADADA"/>
      </left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ADADA"/>
      </left>
      <right/>
      <top style="thin">
        <color rgb="FFDADADA"/>
      </top>
      <bottom style="thin">
        <color rgb="FFDADADA"/>
      </bottom>
      <diagonal/>
    </border>
    <border>
      <left/>
      <right style="thin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B7B7B7"/>
      </bottom>
      <diagonal/>
    </border>
    <border>
      <left style="thick">
        <color rgb="FF4A86E8"/>
      </left>
      <right/>
      <top style="thick">
        <color rgb="FF4A86E8"/>
      </top>
      <bottom/>
      <diagonal/>
    </border>
    <border>
      <left/>
      <right/>
      <top style="thick">
        <color rgb="FF4A86E8"/>
      </top>
      <bottom/>
      <diagonal/>
    </border>
    <border>
      <left/>
      <right style="thick">
        <color rgb="FF4A86E8"/>
      </right>
      <top style="thick">
        <color rgb="FF4A86E8"/>
      </top>
      <bottom/>
      <diagonal/>
    </border>
    <border>
      <left style="thick">
        <color rgb="FF4A86E8"/>
      </left>
      <right/>
      <top/>
      <bottom/>
      <diagonal/>
    </border>
    <border>
      <left/>
      <right style="thick">
        <color rgb="FF4A86E8"/>
      </right>
      <top/>
      <bottom/>
      <diagonal/>
    </border>
    <border>
      <left style="thick">
        <color rgb="FF4A86E8"/>
      </left>
      <right/>
      <top/>
      <bottom style="thick">
        <color rgb="FF4A86E8"/>
      </bottom>
      <diagonal/>
    </border>
    <border>
      <left/>
      <right/>
      <top/>
      <bottom style="thick">
        <color rgb="FF4A86E8"/>
      </bottom>
      <diagonal/>
    </border>
    <border>
      <left/>
      <right style="thick">
        <color rgb="FF4A86E8"/>
      </right>
      <top/>
      <bottom style="thick">
        <color rgb="FF4A86E8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86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6" fillId="2" borderId="6" xfId="0" applyFont="1" applyFill="1" applyBorder="1" applyAlignment="1">
      <alignment horizontal="center"/>
    </xf>
    <xf numFmtId="0" fontId="4" fillId="0" borderId="0" xfId="0" applyFont="1"/>
    <xf numFmtId="0" fontId="4" fillId="0" borderId="8" xfId="0" applyFont="1" applyBorder="1"/>
    <xf numFmtId="0" fontId="4" fillId="6" borderId="0" xfId="0" applyFont="1" applyFill="1"/>
    <xf numFmtId="0" fontId="7" fillId="6" borderId="0" xfId="0" applyFont="1" applyFill="1"/>
    <xf numFmtId="0" fontId="8" fillId="6" borderId="0" xfId="0" applyFont="1" applyFill="1"/>
    <xf numFmtId="0" fontId="4" fillId="6" borderId="1" xfId="0" applyFont="1" applyFill="1" applyBorder="1"/>
    <xf numFmtId="0" fontId="0" fillId="6" borderId="2" xfId="0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6" borderId="4" xfId="0" applyFont="1" applyFill="1" applyBorder="1"/>
    <xf numFmtId="0" fontId="9" fillId="6" borderId="0" xfId="0" applyFont="1" applyFill="1"/>
    <xf numFmtId="0" fontId="4" fillId="6" borderId="5" xfId="0" applyFont="1" applyFill="1" applyBorder="1"/>
    <xf numFmtId="0" fontId="0" fillId="6" borderId="0" xfId="0" applyFill="1"/>
    <xf numFmtId="0" fontId="10" fillId="6" borderId="0" xfId="0" applyFont="1" applyFill="1"/>
    <xf numFmtId="0" fontId="4" fillId="6" borderId="7" xfId="0" applyFont="1" applyFill="1" applyBorder="1"/>
    <xf numFmtId="0" fontId="4" fillId="6" borderId="8" xfId="0" applyFont="1" applyFill="1" applyBorder="1"/>
    <xf numFmtId="0" fontId="4" fillId="6" borderId="9" xfId="0" applyFont="1" applyFill="1" applyBorder="1"/>
    <xf numFmtId="0" fontId="12" fillId="6" borderId="0" xfId="0" applyFont="1" applyFill="1"/>
    <xf numFmtId="0" fontId="13" fillId="6" borderId="0" xfId="0" applyFont="1" applyFill="1"/>
    <xf numFmtId="164" fontId="4" fillId="5" borderId="12" xfId="0" applyNumberFormat="1" applyFont="1" applyFill="1" applyBorder="1"/>
    <xf numFmtId="0" fontId="12" fillId="6" borderId="17" xfId="0" applyFont="1" applyFill="1" applyBorder="1"/>
    <xf numFmtId="0" fontId="4" fillId="6" borderId="17" xfId="0" applyFont="1" applyFill="1" applyBorder="1"/>
    <xf numFmtId="0" fontId="14" fillId="6" borderId="0" xfId="0" applyFont="1" applyFill="1"/>
    <xf numFmtId="0" fontId="8" fillId="6" borderId="18" xfId="0" applyFont="1" applyFill="1" applyBorder="1"/>
    <xf numFmtId="0" fontId="4" fillId="6" borderId="19" xfId="0" applyFont="1" applyFill="1" applyBorder="1"/>
    <xf numFmtId="0" fontId="4" fillId="6" borderId="20" xfId="0" applyFont="1" applyFill="1" applyBorder="1"/>
    <xf numFmtId="0" fontId="8" fillId="6" borderId="21" xfId="0" applyFont="1" applyFill="1" applyBorder="1"/>
    <xf numFmtId="0" fontId="4" fillId="6" borderId="22" xfId="0" applyFont="1" applyFill="1" applyBorder="1"/>
    <xf numFmtId="0" fontId="8" fillId="6" borderId="23" xfId="0" applyFont="1" applyFill="1" applyBorder="1"/>
    <xf numFmtId="0" fontId="4" fillId="6" borderId="24" xfId="0" applyFont="1" applyFill="1" applyBorder="1"/>
    <xf numFmtId="0" fontId="4" fillId="6" borderId="25" xfId="0" applyFont="1" applyFill="1" applyBorder="1"/>
    <xf numFmtId="0" fontId="15" fillId="6" borderId="0" xfId="0" applyFont="1" applyFill="1"/>
    <xf numFmtId="0" fontId="12" fillId="6" borderId="0" xfId="0" applyFont="1" applyFill="1" applyAlignment="1">
      <alignment horizontal="center"/>
    </xf>
    <xf numFmtId="0" fontId="18" fillId="7" borderId="0" xfId="0" applyFont="1" applyFill="1"/>
    <xf numFmtId="0" fontId="3" fillId="0" borderId="0" xfId="0" applyFont="1"/>
    <xf numFmtId="0" fontId="3" fillId="6" borderId="0" xfId="0" applyFont="1" applyFill="1"/>
    <xf numFmtId="164" fontId="0" fillId="0" borderId="0" xfId="0" applyNumberFormat="1"/>
    <xf numFmtId="0" fontId="17" fillId="6" borderId="0" xfId="0" applyFont="1" applyFill="1"/>
    <xf numFmtId="0" fontId="6" fillId="2" borderId="6" xfId="0" applyFont="1" applyFill="1" applyBorder="1" applyAlignment="1">
      <alignment horizontal="center" wrapText="1"/>
    </xf>
    <xf numFmtId="165" fontId="5" fillId="0" borderId="6" xfId="2" applyNumberFormat="1" applyFont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4" fillId="3" borderId="12" xfId="0" applyNumberFormat="1" applyFont="1" applyFill="1" applyBorder="1" applyProtection="1">
      <protection locked="0"/>
    </xf>
    <xf numFmtId="9" fontId="4" fillId="3" borderId="12" xfId="0" applyNumberFormat="1" applyFont="1" applyFill="1" applyBorder="1" applyProtection="1">
      <protection locked="0"/>
    </xf>
    <xf numFmtId="0" fontId="4" fillId="6" borderId="11" xfId="0" applyFont="1" applyFill="1" applyBorder="1"/>
    <xf numFmtId="0" fontId="17" fillId="6" borderId="11" xfId="0" applyFont="1" applyFill="1" applyBorder="1"/>
    <xf numFmtId="0" fontId="2" fillId="6" borderId="0" xfId="0" applyFont="1" applyFill="1"/>
    <xf numFmtId="0" fontId="1" fillId="6" borderId="0" xfId="0" applyFont="1" applyFill="1"/>
    <xf numFmtId="0" fontId="16" fillId="6" borderId="0" xfId="1" applyFill="1"/>
    <xf numFmtId="0" fontId="16" fillId="6" borderId="0" xfId="1" applyFill="1" applyAlignment="1">
      <alignment horizontal="left"/>
    </xf>
    <xf numFmtId="164" fontId="4" fillId="3" borderId="15" xfId="0" applyNumberFormat="1" applyFont="1" applyFill="1" applyBorder="1" applyProtection="1">
      <protection locked="0"/>
    </xf>
    <xf numFmtId="0" fontId="11" fillId="0" borderId="26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164" fontId="4" fillId="5" borderId="15" xfId="0" applyNumberFormat="1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3" borderId="15" xfId="0" applyFont="1" applyFill="1" applyBorder="1" applyAlignment="1" applyProtection="1">
      <alignment horizontal="center"/>
      <protection locked="0"/>
    </xf>
    <xf numFmtId="0" fontId="12" fillId="6" borderId="0" xfId="0" applyFont="1" applyFill="1" applyAlignment="1">
      <alignment horizontal="center"/>
    </xf>
    <xf numFmtId="0" fontId="0" fillId="0" borderId="0" xfId="0"/>
    <xf numFmtId="0" fontId="6" fillId="2" borderId="13" xfId="0" applyFont="1" applyFill="1" applyBorder="1"/>
    <xf numFmtId="0" fontId="11" fillId="0" borderId="14" xfId="0" applyFont="1" applyBorder="1"/>
    <xf numFmtId="0" fontId="5" fillId="0" borderId="13" xfId="0" applyFont="1" applyBorder="1"/>
    <xf numFmtId="164" fontId="4" fillId="4" borderId="27" xfId="0" applyNumberFormat="1" applyFont="1" applyFill="1" applyBorder="1"/>
    <xf numFmtId="0" fontId="11" fillId="0" borderId="28" xfId="0" applyFont="1" applyBorder="1"/>
    <xf numFmtId="0" fontId="11" fillId="0" borderId="29" xfId="0" applyFont="1" applyBorder="1"/>
    <xf numFmtId="0" fontId="4" fillId="3" borderId="15" xfId="0" applyFont="1" applyFill="1" applyBorder="1" applyProtection="1">
      <protection locked="0"/>
    </xf>
    <xf numFmtId="164" fontId="4" fillId="5" borderId="15" xfId="0" applyNumberFormat="1" applyFont="1" applyFill="1" applyBorder="1"/>
    <xf numFmtId="0" fontId="11" fillId="0" borderId="26" xfId="0" applyFont="1" applyBorder="1"/>
    <xf numFmtId="0" fontId="11" fillId="0" borderId="16" xfId="0" applyFont="1" applyBorder="1"/>
    <xf numFmtId="0" fontId="5" fillId="3" borderId="10" xfId="0" applyFont="1" applyFill="1" applyBorder="1"/>
    <xf numFmtId="0" fontId="11" fillId="0" borderId="11" xfId="0" applyFont="1" applyBorder="1"/>
    <xf numFmtId="0" fontId="5" fillId="5" borderId="10" xfId="0" applyFont="1" applyFill="1" applyBorder="1"/>
    <xf numFmtId="0" fontId="5" fillId="4" borderId="10" xfId="0" applyFont="1" applyFill="1" applyBorder="1"/>
    <xf numFmtId="9" fontId="4" fillId="3" borderId="15" xfId="0" applyNumberFormat="1" applyFont="1" applyFill="1" applyBorder="1" applyProtection="1">
      <protection locked="0"/>
    </xf>
    <xf numFmtId="164" fontId="4" fillId="3" borderId="15" xfId="0" applyNumberFormat="1" applyFont="1" applyFill="1" applyBorder="1"/>
    <xf numFmtId="0" fontId="4" fillId="8" borderId="15" xfId="0" applyFont="1" applyFill="1" applyBorder="1" applyAlignment="1">
      <alignment horizontal="center"/>
    </xf>
    <xf numFmtId="0" fontId="11" fillId="9" borderId="26" xfId="0" applyFont="1" applyFill="1" applyBorder="1"/>
    <xf numFmtId="0" fontId="11" fillId="9" borderId="16" xfId="0" applyFont="1" applyFill="1" applyBorder="1"/>
    <xf numFmtId="0" fontId="17" fillId="6" borderId="0" xfId="0" applyFont="1" applyFill="1" applyAlignment="1">
      <alignment horizontal="center"/>
    </xf>
    <xf numFmtId="0" fontId="16" fillId="6" borderId="0" xfId="1" applyFill="1"/>
    <xf numFmtId="0" fontId="16" fillId="0" borderId="0" xfId="1"/>
  </cellXfs>
  <cellStyles count="3">
    <cellStyle name="Comma" xfId="2" builtinId="3"/>
    <cellStyle name="Hyperlink" xfId="1" builtinId="8"/>
    <cellStyle name="Normal" xfId="0" builtinId="0"/>
  </cellStyles>
  <dxfs count="9">
    <dxf>
      <font>
        <color theme="0" tint="-0.24994659260841701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4.9989318521683403E-2"/>
        </patternFill>
      </fill>
    </dxf>
    <dxf>
      <font>
        <color theme="0" tint="-0.24994659260841701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XugR384K3VhPZ4pVBKsc4kUul3bZRDo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82"/>
  <sheetViews>
    <sheetView showGridLines="0" tabSelected="1" workbookViewId="0">
      <pane ySplit="2" topLeftCell="A3" activePane="bottomLeft" state="frozen"/>
      <selection pane="bottomLeft" activeCell="L6" sqref="L6"/>
    </sheetView>
  </sheetViews>
  <sheetFormatPr baseColWidth="10" defaultColWidth="14.5" defaultRowHeight="15" customHeight="1" outlineLevelRow="1" x14ac:dyDescent="0.2"/>
  <cols>
    <col min="1" max="1" width="3.5" customWidth="1"/>
    <col min="2" max="2" width="4.1640625" customWidth="1"/>
    <col min="3" max="3" width="4.5" customWidth="1"/>
    <col min="4" max="4" width="16.5" customWidth="1"/>
    <col min="8" max="20" width="3.33203125" customWidth="1"/>
    <col min="21" max="21" width="4" customWidth="1"/>
    <col min="22" max="22" width="5.33203125" customWidth="1"/>
  </cols>
  <sheetData>
    <row r="1" spans="1:22" ht="9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25" x14ac:dyDescent="0.3">
      <c r="A2" s="7"/>
      <c r="B2" s="8" t="s">
        <v>9</v>
      </c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6" outlineLevel="1" x14ac:dyDescent="0.2">
      <c r="A4" s="7"/>
      <c r="B4" s="9" t="s">
        <v>10</v>
      </c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outlineLevel="1" x14ac:dyDescent="0.2">
      <c r="A5" s="7"/>
      <c r="B5" s="10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  <c r="V5" s="7"/>
    </row>
    <row r="6" spans="1:22" outlineLevel="1" x14ac:dyDescent="0.2">
      <c r="A6" s="7"/>
      <c r="B6" s="14"/>
      <c r="C6" s="15" t="s">
        <v>11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6"/>
      <c r="V6" s="7"/>
    </row>
    <row r="7" spans="1:22" outlineLevel="1" x14ac:dyDescent="0.2">
      <c r="A7" s="7"/>
      <c r="B7" s="14"/>
      <c r="C7" s="17" t="s">
        <v>12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6"/>
      <c r="V7" s="7"/>
    </row>
    <row r="8" spans="1:22" outlineLevel="1" x14ac:dyDescent="0.2">
      <c r="A8" s="7"/>
      <c r="B8" s="14"/>
      <c r="C8" s="18" t="s">
        <v>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6"/>
      <c r="V8" s="7"/>
    </row>
    <row r="9" spans="1:22" outlineLevel="1" x14ac:dyDescent="0.2">
      <c r="A9" s="7"/>
      <c r="B9" s="14"/>
      <c r="C9" s="18" t="s">
        <v>78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6"/>
      <c r="V9" s="7"/>
    </row>
    <row r="10" spans="1:22" outlineLevel="1" x14ac:dyDescent="0.2">
      <c r="A10" s="7"/>
      <c r="B10" s="14"/>
      <c r="C10" s="1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6"/>
      <c r="V10" s="7"/>
    </row>
    <row r="11" spans="1:22" outlineLevel="1" x14ac:dyDescent="0.2">
      <c r="A11" s="7"/>
      <c r="B11" s="14"/>
      <c r="C11" s="53" t="s">
        <v>85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6"/>
      <c r="V11" s="7"/>
    </row>
    <row r="12" spans="1:22" outlineLevel="1" x14ac:dyDescent="0.2">
      <c r="A12" s="7"/>
      <c r="B12" s="14"/>
      <c r="C12" s="1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6"/>
      <c r="V12" s="7"/>
    </row>
    <row r="13" spans="1:22" outlineLevel="1" x14ac:dyDescent="0.2">
      <c r="A13" s="7"/>
      <c r="B13" s="14"/>
      <c r="C13" s="15" t="s">
        <v>13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6"/>
      <c r="V13" s="7"/>
    </row>
    <row r="14" spans="1:22" outlineLevel="1" x14ac:dyDescent="0.2">
      <c r="A14" s="7"/>
      <c r="B14" s="14"/>
      <c r="C14" s="74" t="s">
        <v>6</v>
      </c>
      <c r="D14" s="75"/>
      <c r="E14" s="7"/>
      <c r="F14" s="38" t="s">
        <v>64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6"/>
      <c r="V14" s="7"/>
    </row>
    <row r="15" spans="1:22" outlineLevel="1" x14ac:dyDescent="0.2">
      <c r="A15" s="7"/>
      <c r="B15" s="14"/>
      <c r="C15" s="76" t="s">
        <v>7</v>
      </c>
      <c r="D15" s="75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6"/>
      <c r="V15" s="7"/>
    </row>
    <row r="16" spans="1:22" outlineLevel="1" x14ac:dyDescent="0.2">
      <c r="A16" s="7"/>
      <c r="B16" s="14"/>
      <c r="C16" s="77" t="s">
        <v>8</v>
      </c>
      <c r="D16" s="75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6"/>
      <c r="V16" s="7"/>
    </row>
    <row r="17" spans="1:26" outlineLevel="1" x14ac:dyDescent="0.2">
      <c r="A17" s="7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7"/>
    </row>
    <row r="18" spans="1:26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6" ht="16" outlineLevel="1" x14ac:dyDescent="0.2">
      <c r="A19" s="7"/>
      <c r="B19" s="9" t="s">
        <v>14</v>
      </c>
      <c r="D19" s="7"/>
      <c r="E19" s="7"/>
      <c r="F19" s="7"/>
      <c r="G19" s="7"/>
      <c r="H19" s="7"/>
      <c r="V19" s="7"/>
    </row>
    <row r="20" spans="1:26" outlineLevel="1" x14ac:dyDescent="0.2">
      <c r="A20" s="7"/>
      <c r="B20" s="10"/>
      <c r="C20" s="12"/>
      <c r="D20" s="12"/>
      <c r="E20" s="12"/>
      <c r="F20" s="12"/>
      <c r="G20" s="12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"/>
      <c r="V20" s="7"/>
    </row>
    <row r="21" spans="1:26" outlineLevel="1" x14ac:dyDescent="0.2">
      <c r="A21" s="7"/>
      <c r="B21" s="14"/>
      <c r="C21" s="22" t="s">
        <v>15</v>
      </c>
      <c r="D21" s="7"/>
      <c r="E21" s="7"/>
      <c r="F21" s="7"/>
      <c r="G21" s="7"/>
      <c r="H21" s="7"/>
      <c r="U21" s="3"/>
      <c r="V21" s="7"/>
    </row>
    <row r="22" spans="1:26" outlineLevel="1" x14ac:dyDescent="0.2">
      <c r="A22" s="7"/>
      <c r="B22" s="14"/>
      <c r="C22" s="7" t="s">
        <v>16</v>
      </c>
      <c r="D22" s="7"/>
      <c r="E22" s="7"/>
      <c r="F22" s="7"/>
      <c r="G22" s="7"/>
      <c r="J22" s="70">
        <v>50</v>
      </c>
      <c r="K22" s="56"/>
      <c r="L22" s="56"/>
      <c r="M22" s="56"/>
      <c r="N22" s="57"/>
      <c r="U22" s="3"/>
      <c r="V22" s="7"/>
    </row>
    <row r="23" spans="1:26" outlineLevel="1" x14ac:dyDescent="0.2">
      <c r="A23" s="7"/>
      <c r="B23" s="14"/>
      <c r="C23" s="7"/>
      <c r="D23" s="7"/>
      <c r="E23" s="7"/>
      <c r="F23" s="7"/>
      <c r="G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6"/>
      <c r="V23" s="7"/>
    </row>
    <row r="24" spans="1:26" outlineLevel="1" x14ac:dyDescent="0.2">
      <c r="A24" s="7"/>
      <c r="B24" s="14"/>
      <c r="C24" s="22" t="s">
        <v>17</v>
      </c>
      <c r="D24" s="7"/>
      <c r="E24" s="7"/>
      <c r="F24" s="7"/>
      <c r="G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6"/>
      <c r="V24" s="7"/>
    </row>
    <row r="25" spans="1:26" outlineLevel="1" x14ac:dyDescent="0.2">
      <c r="A25" s="7"/>
      <c r="B25" s="14"/>
      <c r="C25" s="7" t="s">
        <v>18</v>
      </c>
      <c r="D25" s="7"/>
      <c r="E25" s="7"/>
      <c r="F25" s="7"/>
      <c r="G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16"/>
      <c r="V25" s="7"/>
    </row>
    <row r="26" spans="1:26" ht="9" customHeight="1" outlineLevel="1" x14ac:dyDescent="0.2">
      <c r="A26" s="7"/>
      <c r="B26" s="14"/>
      <c r="C26" s="7"/>
      <c r="D26" s="7"/>
      <c r="E26" s="7"/>
      <c r="F26" s="7"/>
      <c r="G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16"/>
      <c r="V26" s="7"/>
    </row>
    <row r="27" spans="1:26" outlineLevel="1" x14ac:dyDescent="0.2">
      <c r="A27" s="7"/>
      <c r="B27" s="14"/>
      <c r="C27" s="7"/>
      <c r="D27" s="7" t="s">
        <v>19</v>
      </c>
      <c r="E27" s="7"/>
      <c r="F27" s="7"/>
      <c r="G27" s="7"/>
      <c r="J27" s="70">
        <v>120</v>
      </c>
      <c r="K27" s="56"/>
      <c r="L27" s="56"/>
      <c r="M27" s="56"/>
      <c r="N27" s="57"/>
      <c r="O27" s="7"/>
      <c r="P27" s="7"/>
      <c r="Q27" s="7"/>
      <c r="R27" s="7"/>
      <c r="S27" s="7"/>
      <c r="T27" s="7"/>
      <c r="U27" s="16"/>
      <c r="V27" s="7"/>
    </row>
    <row r="28" spans="1:26" outlineLevel="1" x14ac:dyDescent="0.2">
      <c r="A28" s="7"/>
      <c r="B28" s="14"/>
      <c r="C28" s="7"/>
      <c r="D28" s="40" t="s">
        <v>66</v>
      </c>
      <c r="E28" s="7"/>
      <c r="F28" s="7"/>
      <c r="G28" s="7"/>
      <c r="J28" s="70">
        <v>3</v>
      </c>
      <c r="K28" s="56"/>
      <c r="L28" s="56"/>
      <c r="M28" s="56"/>
      <c r="N28" s="57"/>
      <c r="O28" s="7"/>
      <c r="P28" s="7"/>
      <c r="Q28" s="7"/>
      <c r="R28" s="7"/>
      <c r="S28" s="7"/>
      <c r="T28" s="7"/>
      <c r="U28" s="16"/>
      <c r="V28" s="7"/>
    </row>
    <row r="29" spans="1:26" outlineLevel="1" x14ac:dyDescent="0.2">
      <c r="A29" s="7"/>
      <c r="B29" s="14"/>
      <c r="C29" s="7"/>
      <c r="D29" s="7" t="s">
        <v>20</v>
      </c>
      <c r="E29" s="7"/>
      <c r="F29" s="7"/>
      <c r="G29" s="7"/>
      <c r="J29" s="70">
        <v>10</v>
      </c>
      <c r="K29" s="56"/>
      <c r="L29" s="56"/>
      <c r="M29" s="56"/>
      <c r="N29" s="57"/>
      <c r="O29" s="7"/>
      <c r="P29" s="7"/>
      <c r="Q29" s="7"/>
      <c r="R29" s="7"/>
      <c r="S29" s="7"/>
      <c r="T29" s="7"/>
      <c r="U29" s="16"/>
      <c r="V29" s="7"/>
    </row>
    <row r="30" spans="1:26" outlineLevel="1" x14ac:dyDescent="0.2">
      <c r="A30" s="7"/>
      <c r="B30" s="14"/>
      <c r="C30" s="7"/>
      <c r="D30" s="7" t="s">
        <v>21</v>
      </c>
      <c r="E30" s="7"/>
      <c r="F30" s="7"/>
      <c r="G30" s="7"/>
      <c r="J30" s="70">
        <v>4</v>
      </c>
      <c r="K30" s="56"/>
      <c r="L30" s="56"/>
      <c r="M30" s="56"/>
      <c r="N30" s="57"/>
      <c r="O30" s="7"/>
      <c r="P30" s="7"/>
      <c r="Q30" s="7"/>
      <c r="R30" s="7"/>
      <c r="S30" s="7"/>
      <c r="T30" s="7"/>
      <c r="U30" s="16"/>
      <c r="V30" s="7"/>
      <c r="Z30" s="39"/>
    </row>
    <row r="31" spans="1:26" outlineLevel="1" x14ac:dyDescent="0.2">
      <c r="A31" s="7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1"/>
      <c r="V31" s="7"/>
      <c r="Y31" s="41"/>
      <c r="Z31" s="39"/>
    </row>
    <row r="32" spans="1:26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6" outlineLevel="1" x14ac:dyDescent="0.2">
      <c r="A33" s="7"/>
      <c r="B33" s="9" t="s">
        <v>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outlineLevel="1" x14ac:dyDescent="0.2">
      <c r="A34" s="7"/>
      <c r="B34" s="10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3"/>
      <c r="V34" s="7"/>
    </row>
    <row r="35" spans="1:22" outlineLevel="1" x14ac:dyDescent="0.2">
      <c r="A35" s="7"/>
      <c r="B35" s="14"/>
      <c r="C35" s="22" t="s">
        <v>49</v>
      </c>
      <c r="D35" s="7"/>
      <c r="E35" s="7"/>
      <c r="F35" s="7"/>
      <c r="G35" s="7"/>
      <c r="H35" s="7"/>
      <c r="N35" s="7"/>
      <c r="O35" s="7"/>
      <c r="P35" s="7"/>
      <c r="Q35" s="7"/>
      <c r="R35" s="7"/>
      <c r="S35" s="7"/>
      <c r="T35" s="7"/>
      <c r="U35" s="16"/>
      <c r="V35" s="7"/>
    </row>
    <row r="36" spans="1:22" outlineLevel="1" x14ac:dyDescent="0.2">
      <c r="A36" s="7"/>
      <c r="B36" s="14"/>
      <c r="C36" s="7" t="s">
        <v>50</v>
      </c>
      <c r="D36" s="7"/>
      <c r="E36" s="7"/>
      <c r="F36" s="7"/>
      <c r="G36" s="7"/>
      <c r="J36" s="70">
        <v>2</v>
      </c>
      <c r="K36" s="56"/>
      <c r="L36" s="56"/>
      <c r="M36" s="56"/>
      <c r="N36" s="57"/>
      <c r="O36" s="7"/>
      <c r="P36" s="7"/>
      <c r="Q36" s="7"/>
      <c r="R36" s="7"/>
      <c r="S36" s="7"/>
      <c r="T36" s="7"/>
      <c r="U36" s="16"/>
      <c r="V36" s="7"/>
    </row>
    <row r="37" spans="1:22" outlineLevel="1" x14ac:dyDescent="0.2">
      <c r="A37" s="7"/>
      <c r="B37" s="14"/>
      <c r="C37" s="36" t="s">
        <v>79</v>
      </c>
      <c r="D37" s="7"/>
      <c r="E37" s="7"/>
      <c r="F37" s="7"/>
      <c r="G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16"/>
      <c r="V37" s="7"/>
    </row>
    <row r="38" spans="1:22" outlineLevel="1" x14ac:dyDescent="0.2">
      <c r="A38" s="7"/>
      <c r="B38" s="14"/>
      <c r="C38" s="36" t="s">
        <v>80</v>
      </c>
      <c r="D38" s="7"/>
      <c r="E38" s="7"/>
      <c r="F38" s="7"/>
      <c r="G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6"/>
      <c r="V38" s="7"/>
    </row>
    <row r="39" spans="1:22" outlineLevel="1" x14ac:dyDescent="0.2">
      <c r="A39" s="7"/>
      <c r="B39" s="14"/>
      <c r="C39" s="7"/>
      <c r="D39" s="7"/>
      <c r="E39" s="7"/>
      <c r="F39" s="7"/>
      <c r="G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16"/>
      <c r="V39" s="7"/>
    </row>
    <row r="40" spans="1:22" outlineLevel="1" x14ac:dyDescent="0.2">
      <c r="A40" s="7"/>
      <c r="B40" s="14"/>
      <c r="C40" s="7"/>
      <c r="D40" s="7"/>
      <c r="E40" s="7"/>
      <c r="F40" s="7"/>
      <c r="G40" s="7"/>
      <c r="J40" s="83" t="str">
        <f>IF(TutorTypeNum=1,"Tutor Type","Tutor Type 1")</f>
        <v>Tutor Type 1</v>
      </c>
      <c r="K40" s="63"/>
      <c r="L40" s="63"/>
      <c r="M40" s="63"/>
      <c r="N40" s="63"/>
      <c r="O40" s="37"/>
      <c r="P40" s="62" t="s">
        <v>51</v>
      </c>
      <c r="Q40" s="63"/>
      <c r="R40" s="63"/>
      <c r="S40" s="63"/>
      <c r="T40" s="63"/>
      <c r="U40" s="16"/>
      <c r="V40" s="7"/>
    </row>
    <row r="41" spans="1:22" outlineLevel="1" x14ac:dyDescent="0.2">
      <c r="A41" s="7"/>
      <c r="B41" s="14"/>
      <c r="C41" s="7" t="s">
        <v>22</v>
      </c>
      <c r="D41" s="7"/>
      <c r="E41" s="7"/>
      <c r="F41" s="7"/>
      <c r="G41" s="7"/>
      <c r="J41" s="61" t="s">
        <v>3</v>
      </c>
      <c r="K41" s="56"/>
      <c r="L41" s="56"/>
      <c r="M41" s="56"/>
      <c r="N41" s="57"/>
      <c r="O41" s="7"/>
      <c r="P41" s="61" t="s">
        <v>52</v>
      </c>
      <c r="Q41" s="56"/>
      <c r="R41" s="56"/>
      <c r="S41" s="56"/>
      <c r="T41" s="57"/>
      <c r="U41" s="16"/>
      <c r="V41" s="7"/>
    </row>
    <row r="42" spans="1:22" outlineLevel="1" x14ac:dyDescent="0.2">
      <c r="A42" s="7"/>
      <c r="B42" s="14"/>
      <c r="C42" s="40" t="s">
        <v>65</v>
      </c>
      <c r="D42" s="7"/>
      <c r="E42" s="7"/>
      <c r="F42" s="7"/>
      <c r="G42" s="7"/>
      <c r="J42" s="61">
        <v>4</v>
      </c>
      <c r="K42" s="56"/>
      <c r="L42" s="56"/>
      <c r="M42" s="56"/>
      <c r="N42" s="57"/>
      <c r="O42" s="7"/>
      <c r="P42" s="61">
        <v>9</v>
      </c>
      <c r="Q42" s="56"/>
      <c r="R42" s="56"/>
      <c r="S42" s="56"/>
      <c r="T42" s="57"/>
      <c r="U42" s="16"/>
      <c r="V42" s="7"/>
    </row>
    <row r="43" spans="1:22" outlineLevel="1" x14ac:dyDescent="0.2">
      <c r="A43" s="7"/>
      <c r="B43" s="14"/>
      <c r="C43" s="7" t="s">
        <v>53</v>
      </c>
      <c r="D43" s="7"/>
      <c r="E43" s="7"/>
      <c r="F43" s="7"/>
      <c r="G43" s="7"/>
      <c r="J43" s="61" t="s">
        <v>54</v>
      </c>
      <c r="K43" s="56"/>
      <c r="L43" s="56"/>
      <c r="M43" s="56"/>
      <c r="N43" s="57"/>
      <c r="O43" s="7"/>
      <c r="P43" s="61" t="s">
        <v>54</v>
      </c>
      <c r="Q43" s="56"/>
      <c r="R43" s="56"/>
      <c r="S43" s="56"/>
      <c r="T43" s="57"/>
      <c r="U43" s="16"/>
      <c r="V43" s="7"/>
    </row>
    <row r="44" spans="1:22" outlineLevel="1" x14ac:dyDescent="0.2">
      <c r="A44" s="7"/>
      <c r="B44" s="14"/>
      <c r="C44" s="52" t="s">
        <v>83</v>
      </c>
      <c r="D44" s="7"/>
      <c r="E44" s="7"/>
      <c r="F44" s="7"/>
      <c r="G44" s="7"/>
      <c r="J44" s="61">
        <v>32</v>
      </c>
      <c r="K44" s="56"/>
      <c r="L44" s="56"/>
      <c r="M44" s="56"/>
      <c r="N44" s="57"/>
      <c r="O44" s="7"/>
      <c r="P44" s="80">
        <f>Students-J44</f>
        <v>18</v>
      </c>
      <c r="Q44" s="81"/>
      <c r="R44" s="81"/>
      <c r="S44" s="81"/>
      <c r="T44" s="82"/>
      <c r="U44" s="16"/>
      <c r="V44" s="7"/>
    </row>
    <row r="45" spans="1:22" outlineLevel="1" x14ac:dyDescent="0.2">
      <c r="A45" s="7"/>
      <c r="B45" s="14"/>
      <c r="C45" s="40" t="s">
        <v>68</v>
      </c>
      <c r="D45" s="7"/>
      <c r="E45" s="7"/>
      <c r="F45" s="7"/>
      <c r="G45" s="7"/>
      <c r="J45" s="58" t="str">
        <f>"$"&amp;VLOOKUP(J41,Staff_Wage_By_Type,3,FALSE)&amp;"/Hr"</f>
        <v>$60/Hr</v>
      </c>
      <c r="K45" s="59"/>
      <c r="L45" s="59"/>
      <c r="M45" s="59"/>
      <c r="N45" s="60"/>
      <c r="O45" s="7"/>
      <c r="P45" s="58" t="str">
        <f>"$"&amp;VLOOKUP(P41,Staff_Wage_By_Type,3,FALSE)&amp;"/Hr"</f>
        <v>$10/Hr</v>
      </c>
      <c r="Q45" s="59"/>
      <c r="R45" s="59"/>
      <c r="S45" s="59"/>
      <c r="T45" s="60"/>
      <c r="U45" s="16"/>
      <c r="V45" s="7"/>
    </row>
    <row r="46" spans="1:22" outlineLevel="1" x14ac:dyDescent="0.2">
      <c r="A46" s="7"/>
      <c r="B46" s="14"/>
      <c r="C46" s="54" t="s">
        <v>81</v>
      </c>
      <c r="D46" s="54"/>
      <c r="E46" s="54"/>
      <c r="F46" s="54"/>
      <c r="G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16"/>
      <c r="V46" s="7"/>
    </row>
    <row r="47" spans="1:22" outlineLevel="1" x14ac:dyDescent="0.2">
      <c r="A47" s="7"/>
      <c r="B47" s="14"/>
      <c r="C47" s="23"/>
      <c r="D47" s="7"/>
      <c r="E47" s="7"/>
      <c r="F47" s="7"/>
      <c r="G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16"/>
      <c r="V47" s="7"/>
    </row>
    <row r="48" spans="1:22" outlineLevel="1" x14ac:dyDescent="0.2">
      <c r="A48" s="7"/>
      <c r="B48" s="14"/>
      <c r="C48" s="42" t="s">
        <v>67</v>
      </c>
      <c r="D48" s="7"/>
      <c r="E48" s="7"/>
      <c r="F48" s="7"/>
      <c r="G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16"/>
      <c r="V48" s="7"/>
    </row>
    <row r="49" spans="1:26" outlineLevel="1" x14ac:dyDescent="0.2">
      <c r="A49" s="7"/>
      <c r="B49" s="14"/>
      <c r="C49" s="7" t="s">
        <v>55</v>
      </c>
      <c r="D49" s="7"/>
      <c r="E49" s="7"/>
      <c r="F49" s="7"/>
      <c r="G49" s="7"/>
      <c r="J49" s="55"/>
      <c r="K49" s="56"/>
      <c r="L49" s="56"/>
      <c r="M49" s="56"/>
      <c r="N49" s="57"/>
      <c r="O49" s="7"/>
      <c r="P49" s="55"/>
      <c r="Q49" s="56"/>
      <c r="R49" s="56"/>
      <c r="S49" s="56"/>
      <c r="T49" s="57"/>
      <c r="U49" s="16"/>
      <c r="V49" s="7"/>
    </row>
    <row r="50" spans="1:26" outlineLevel="1" x14ac:dyDescent="0.2">
      <c r="A50" s="7"/>
      <c r="B50" s="14"/>
      <c r="C50" s="5" t="s">
        <v>56</v>
      </c>
      <c r="D50" s="7"/>
      <c r="E50" s="7"/>
      <c r="F50" s="7"/>
      <c r="G50" s="7"/>
      <c r="J50" s="79">
        <v>3000</v>
      </c>
      <c r="K50" s="72"/>
      <c r="L50" s="72"/>
      <c r="M50" s="72"/>
      <c r="N50" s="73"/>
      <c r="O50" s="7"/>
      <c r="P50" s="79">
        <v>3000</v>
      </c>
      <c r="Q50" s="72"/>
      <c r="R50" s="72"/>
      <c r="S50" s="72"/>
      <c r="T50" s="73"/>
      <c r="U50" s="16"/>
      <c r="V50" s="7"/>
    </row>
    <row r="51" spans="1:26" outlineLevel="1" x14ac:dyDescent="0.2">
      <c r="A51" s="7"/>
      <c r="B51" s="14"/>
      <c r="C51" s="7"/>
      <c r="D51" s="7"/>
      <c r="E51" s="7"/>
      <c r="F51" s="7"/>
      <c r="G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16"/>
      <c r="V51" s="7"/>
    </row>
    <row r="52" spans="1:26" outlineLevel="1" x14ac:dyDescent="0.2">
      <c r="A52" s="7"/>
      <c r="B52" s="14"/>
      <c r="C52" s="22" t="s">
        <v>57</v>
      </c>
      <c r="D52" s="7"/>
      <c r="E52" s="7"/>
      <c r="F52" s="7"/>
      <c r="G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6"/>
      <c r="V52" s="7"/>
    </row>
    <row r="53" spans="1:26" outlineLevel="1" x14ac:dyDescent="0.2">
      <c r="A53" s="7"/>
      <c r="B53" s="14"/>
      <c r="C53" s="7" t="s">
        <v>58</v>
      </c>
      <c r="D53" s="7"/>
      <c r="E53" s="7"/>
      <c r="F53" s="7"/>
      <c r="G53" s="7"/>
      <c r="J53" s="70">
        <v>4</v>
      </c>
      <c r="K53" s="56"/>
      <c r="L53" s="56"/>
      <c r="M53" s="56"/>
      <c r="N53" s="57"/>
      <c r="O53" s="7"/>
      <c r="P53" s="70">
        <v>40</v>
      </c>
      <c r="Q53" s="56"/>
      <c r="R53" s="56"/>
      <c r="S53" s="56"/>
      <c r="T53" s="57"/>
      <c r="U53" s="16"/>
      <c r="V53" s="7"/>
    </row>
    <row r="54" spans="1:26" outlineLevel="1" x14ac:dyDescent="0.2">
      <c r="A54" s="7"/>
      <c r="B54" s="14"/>
      <c r="C54" s="7" t="s">
        <v>69</v>
      </c>
      <c r="D54" s="7"/>
      <c r="E54" s="7"/>
      <c r="F54" s="7"/>
      <c r="G54" s="7"/>
      <c r="J54" s="70">
        <v>0.5</v>
      </c>
      <c r="K54" s="56"/>
      <c r="L54" s="56"/>
      <c r="M54" s="56"/>
      <c r="N54" s="57"/>
      <c r="O54" s="7"/>
      <c r="P54" s="70">
        <v>1</v>
      </c>
      <c r="Q54" s="56"/>
      <c r="R54" s="56"/>
      <c r="S54" s="56"/>
      <c r="T54" s="57"/>
      <c r="U54" s="16"/>
      <c r="V54" s="7"/>
      <c r="Z54" s="39"/>
    </row>
    <row r="55" spans="1:26" outlineLevel="1" x14ac:dyDescent="0.2">
      <c r="A55" s="7"/>
      <c r="B55" s="14"/>
      <c r="C55" s="36" t="s">
        <v>59</v>
      </c>
      <c r="D55" s="7"/>
      <c r="E55" s="7"/>
      <c r="F55" s="7"/>
      <c r="G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16"/>
      <c r="V55" s="7"/>
      <c r="Z55" s="39"/>
    </row>
    <row r="56" spans="1:26" outlineLevel="1" x14ac:dyDescent="0.2">
      <c r="A56" s="7"/>
      <c r="B56" s="14"/>
      <c r="C56" s="36" t="s">
        <v>60</v>
      </c>
      <c r="D56" s="7"/>
      <c r="E56" s="7"/>
      <c r="F56" s="7"/>
      <c r="G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16"/>
      <c r="V56" s="7"/>
      <c r="Z56" s="39"/>
    </row>
    <row r="57" spans="1:26" outlineLevel="1" x14ac:dyDescent="0.2">
      <c r="A57" s="7"/>
      <c r="B57" s="14"/>
      <c r="C57" s="36" t="s">
        <v>61</v>
      </c>
      <c r="D57" s="7"/>
      <c r="E57" s="7"/>
      <c r="F57" s="7"/>
      <c r="G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16"/>
      <c r="V57" s="7"/>
      <c r="Z57" s="39"/>
    </row>
    <row r="58" spans="1:26" outlineLevel="1" x14ac:dyDescent="0.2">
      <c r="A58" s="7"/>
      <c r="B58" s="14"/>
      <c r="C58" s="22"/>
      <c r="D58" s="7"/>
      <c r="E58" s="7"/>
      <c r="F58" s="7"/>
      <c r="G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16"/>
      <c r="V58" s="7"/>
      <c r="Y58" s="41"/>
    </row>
    <row r="59" spans="1:26" outlineLevel="1" x14ac:dyDescent="0.2">
      <c r="A59" s="7"/>
      <c r="B59" s="14"/>
      <c r="C59" s="22" t="s">
        <v>23</v>
      </c>
      <c r="D59" s="7"/>
      <c r="E59" s="7"/>
      <c r="F59" s="7"/>
      <c r="G59" s="7"/>
      <c r="J59" s="71">
        <f>IF(J43="Stipend",J42*J50,(IF(TutorTypeNum=1,Students,J44)/GroupSize*MinPerWeek/60*Weeks+J53*J42+IF(TutorTypeNum=1,Students,J44)/GroupSize*SessionsPerWeek*Weeks*J54)*IF(ISNUMBER(J49),J49,VLOOKUP(J41,'Cost Estimator'!Staff_Wage_By_Type,3,FALSE)))</f>
        <v>17760</v>
      </c>
      <c r="K59" s="72"/>
      <c r="L59" s="72"/>
      <c r="M59" s="72"/>
      <c r="N59" s="73"/>
      <c r="O59" s="7"/>
      <c r="P59" s="71">
        <f>IF(P43="Stipend",P42*P50,(IF(TutorTypeNum=1,Students,P44)/GroupSize*MinPerWeek/60*Weeks+P53*P42+IF(TutorTypeNum=1,Students,P44)/GroupSize*SessionsPerWeek*Weeks*P54)*IF(ISNUMBER(P49),P49,VLOOKUP(P41,'Cost Estimator'!Staff_Wage_By_Type,3,FALSE)))</f>
        <v>5850</v>
      </c>
      <c r="Q59" s="72"/>
      <c r="R59" s="72"/>
      <c r="S59" s="72"/>
      <c r="T59" s="73"/>
      <c r="U59" s="16"/>
      <c r="V59" s="7"/>
      <c r="Y59" s="41"/>
    </row>
    <row r="60" spans="1:26" outlineLevel="1" x14ac:dyDescent="0.2">
      <c r="A60" s="7"/>
      <c r="B60" s="1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16"/>
      <c r="V60" s="7"/>
    </row>
    <row r="61" spans="1:26" outlineLevel="1" x14ac:dyDescent="0.2">
      <c r="A61" s="7"/>
      <c r="B61" s="14"/>
      <c r="C61" s="22" t="s">
        <v>62</v>
      </c>
      <c r="D61" s="7"/>
      <c r="E61" s="7"/>
      <c r="F61" s="7"/>
      <c r="G61" s="7"/>
      <c r="H61" s="7"/>
      <c r="I61" s="7"/>
      <c r="J61" s="71">
        <f>IF(TutorTypeNum=1,J59,J59+P59)</f>
        <v>23610</v>
      </c>
      <c r="K61" s="72"/>
      <c r="L61" s="72"/>
      <c r="M61" s="72"/>
      <c r="N61" s="73"/>
      <c r="O61" s="7"/>
      <c r="P61" s="7"/>
      <c r="Q61" s="7"/>
      <c r="R61" s="7"/>
      <c r="S61" s="7"/>
      <c r="T61" s="7"/>
      <c r="U61" s="16"/>
      <c r="V61" s="7"/>
    </row>
    <row r="62" spans="1:26" outlineLevel="1" x14ac:dyDescent="0.2">
      <c r="A62" s="7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1"/>
      <c r="V62" s="7"/>
    </row>
    <row r="63" spans="1:26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6" ht="16" outlineLevel="1" x14ac:dyDescent="0.2">
      <c r="A64" s="7"/>
      <c r="B64" s="9" t="s">
        <v>24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outlineLevel="1" x14ac:dyDescent="0.2">
      <c r="A65" s="7"/>
      <c r="B65" s="10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3"/>
      <c r="V65" s="7"/>
    </row>
    <row r="66" spans="1:22" outlineLevel="1" x14ac:dyDescent="0.2">
      <c r="A66" s="7"/>
      <c r="B66" s="14"/>
      <c r="C66" s="7" t="s">
        <v>25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16"/>
      <c r="V66" s="7"/>
    </row>
    <row r="67" spans="1:22" outlineLevel="1" x14ac:dyDescent="0.2">
      <c r="A67" s="7"/>
      <c r="B67" s="1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16"/>
      <c r="V67" s="7"/>
    </row>
    <row r="68" spans="1:22" outlineLevel="1" x14ac:dyDescent="0.2">
      <c r="A68" s="7"/>
      <c r="B68" s="14"/>
      <c r="C68" s="7" t="s">
        <v>26</v>
      </c>
      <c r="D68" s="7"/>
      <c r="E68" s="7"/>
      <c r="F68" s="7"/>
      <c r="G68" s="7"/>
      <c r="J68" s="78">
        <v>0.25</v>
      </c>
      <c r="K68" s="56"/>
      <c r="L68" s="56"/>
      <c r="M68" s="56"/>
      <c r="N68" s="57"/>
      <c r="O68" s="7"/>
      <c r="P68" s="7"/>
      <c r="Q68" s="7"/>
      <c r="R68" s="7"/>
      <c r="S68" s="7"/>
      <c r="T68" s="7"/>
      <c r="U68" s="16"/>
      <c r="V68" s="7"/>
    </row>
    <row r="69" spans="1:22" outlineLevel="1" x14ac:dyDescent="0.2">
      <c r="A69" s="7"/>
      <c r="B69" s="14"/>
      <c r="C69" s="7" t="s">
        <v>27</v>
      </c>
      <c r="D69" s="7"/>
      <c r="E69" s="7"/>
      <c r="F69" s="7"/>
      <c r="G69" s="7"/>
      <c r="J69" s="55">
        <v>90000</v>
      </c>
      <c r="K69" s="56"/>
      <c r="L69" s="56"/>
      <c r="M69" s="56"/>
      <c r="N69" s="57"/>
      <c r="O69" s="7"/>
      <c r="P69" s="7"/>
      <c r="Q69" s="7"/>
      <c r="R69" s="7"/>
      <c r="S69" s="7"/>
      <c r="T69" s="7"/>
      <c r="U69" s="16"/>
      <c r="V69" s="7"/>
    </row>
    <row r="70" spans="1:22" outlineLevel="1" x14ac:dyDescent="0.2">
      <c r="A70" s="7"/>
      <c r="B70" s="14"/>
      <c r="C70" s="7" t="s">
        <v>28</v>
      </c>
      <c r="D70" s="7"/>
      <c r="E70" s="7"/>
      <c r="F70" s="7"/>
      <c r="G70" s="7"/>
      <c r="J70" s="70">
        <v>4</v>
      </c>
      <c r="K70" s="56"/>
      <c r="L70" s="56"/>
      <c r="M70" s="56"/>
      <c r="N70" s="57"/>
      <c r="O70" s="7"/>
      <c r="P70" s="7"/>
      <c r="Q70" s="7"/>
      <c r="R70" s="7"/>
      <c r="S70" s="7"/>
      <c r="T70" s="7"/>
      <c r="U70" s="16"/>
      <c r="V70" s="7"/>
    </row>
    <row r="71" spans="1:22" outlineLevel="1" x14ac:dyDescent="0.2">
      <c r="A71" s="7"/>
      <c r="B71" s="14"/>
      <c r="C71" s="7"/>
      <c r="D71" s="7"/>
      <c r="E71" s="7"/>
      <c r="F71" s="7"/>
      <c r="G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16"/>
      <c r="V71" s="7"/>
    </row>
    <row r="72" spans="1:22" outlineLevel="1" x14ac:dyDescent="0.2">
      <c r="A72" s="7"/>
      <c r="B72" s="14"/>
      <c r="C72" s="22" t="s">
        <v>29</v>
      </c>
      <c r="D72" s="7"/>
      <c r="E72" s="7"/>
      <c r="F72" s="7"/>
      <c r="G72" s="7"/>
      <c r="J72" s="71">
        <f>J69*J68*(1+'Cost Estimator'!AdminStaffIndirectCosts)*(J70+J29)/48</f>
        <v>7743.75</v>
      </c>
      <c r="K72" s="72"/>
      <c r="L72" s="72"/>
      <c r="M72" s="72"/>
      <c r="N72" s="73"/>
      <c r="O72" s="7"/>
      <c r="P72" s="7"/>
      <c r="Q72" s="7"/>
      <c r="R72" s="7"/>
      <c r="S72" s="7"/>
      <c r="T72" s="7"/>
      <c r="U72" s="16"/>
      <c r="V72" s="7"/>
    </row>
    <row r="73" spans="1:22" outlineLevel="1" x14ac:dyDescent="0.2">
      <c r="A73" s="7"/>
      <c r="B73" s="1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16"/>
      <c r="V73" s="7"/>
    </row>
    <row r="74" spans="1:22" outlineLevel="1" x14ac:dyDescent="0.2">
      <c r="A74" s="7"/>
      <c r="B74" s="14"/>
      <c r="C74" s="84" t="s">
        <v>82</v>
      </c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16"/>
      <c r="V74" s="7"/>
    </row>
    <row r="75" spans="1:22" outlineLevel="1" x14ac:dyDescent="0.2">
      <c r="A75" s="7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1"/>
      <c r="V75" s="7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6" outlineLevel="1" x14ac:dyDescent="0.2">
      <c r="A77" s="7"/>
      <c r="B77" s="9" t="s">
        <v>30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outlineLevel="1" x14ac:dyDescent="0.2">
      <c r="A78" s="7"/>
      <c r="B78" s="10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3"/>
      <c r="V78" s="7"/>
    </row>
    <row r="79" spans="1:22" outlineLevel="1" x14ac:dyDescent="0.2">
      <c r="A79" s="7"/>
      <c r="B79" s="14"/>
      <c r="C79" s="25" t="s">
        <v>31</v>
      </c>
      <c r="D79" s="26"/>
      <c r="E79" s="26"/>
      <c r="F79" s="7"/>
      <c r="G79" s="25" t="s">
        <v>32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16"/>
      <c r="V79" s="7"/>
    </row>
    <row r="80" spans="1:22" outlineLevel="1" x14ac:dyDescent="0.2">
      <c r="A80" s="7"/>
      <c r="B80" s="14"/>
      <c r="C80" s="7"/>
      <c r="E80" s="22" t="s">
        <v>33</v>
      </c>
      <c r="F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16"/>
      <c r="V80" s="7"/>
    </row>
    <row r="81" spans="1:22" outlineLevel="1" x14ac:dyDescent="0.2">
      <c r="A81" s="7"/>
      <c r="B81" s="14"/>
      <c r="C81" s="7" t="s">
        <v>34</v>
      </c>
      <c r="D81" s="7"/>
      <c r="E81" s="47">
        <v>300</v>
      </c>
      <c r="F81" s="7"/>
      <c r="G81" s="7" t="s">
        <v>35</v>
      </c>
      <c r="H81" s="7"/>
      <c r="I81" s="55">
        <v>4000</v>
      </c>
      <c r="J81" s="56"/>
      <c r="K81" s="56"/>
      <c r="L81" s="56"/>
      <c r="M81" s="57"/>
      <c r="N81" s="7"/>
      <c r="O81" s="7"/>
      <c r="P81" s="7"/>
      <c r="Q81" s="7"/>
      <c r="R81" s="7"/>
      <c r="S81" s="7"/>
      <c r="U81" s="16"/>
      <c r="V81" s="7"/>
    </row>
    <row r="82" spans="1:22" outlineLevel="1" x14ac:dyDescent="0.2">
      <c r="A82" s="7"/>
      <c r="B82" s="14"/>
      <c r="C82" s="7" t="s">
        <v>36</v>
      </c>
      <c r="D82" s="7"/>
      <c r="E82" s="47">
        <v>300</v>
      </c>
      <c r="F82" s="7"/>
      <c r="G82" s="7" t="s">
        <v>37</v>
      </c>
      <c r="H82" s="7"/>
      <c r="I82" s="55">
        <v>1000</v>
      </c>
      <c r="J82" s="56"/>
      <c r="K82" s="56"/>
      <c r="L82" s="56"/>
      <c r="M82" s="57"/>
      <c r="N82" s="7"/>
      <c r="O82" s="7"/>
      <c r="P82" s="7"/>
      <c r="Q82" s="7"/>
      <c r="R82" s="7"/>
      <c r="S82" s="7"/>
      <c r="U82" s="16"/>
      <c r="V82" s="7"/>
    </row>
    <row r="83" spans="1:22" outlineLevel="1" x14ac:dyDescent="0.2">
      <c r="A83" s="7"/>
      <c r="B83" s="14"/>
      <c r="C83" s="7" t="s">
        <v>38</v>
      </c>
      <c r="D83" s="7"/>
      <c r="E83" s="47">
        <v>50</v>
      </c>
      <c r="F83" s="7"/>
      <c r="G83" s="7" t="s">
        <v>39</v>
      </c>
      <c r="H83" s="7"/>
      <c r="I83" s="55"/>
      <c r="J83" s="56"/>
      <c r="K83" s="56"/>
      <c r="L83" s="56"/>
      <c r="M83" s="57"/>
      <c r="N83" s="7"/>
      <c r="O83" s="7"/>
      <c r="P83" s="7"/>
      <c r="Q83" s="7"/>
      <c r="R83" s="7"/>
      <c r="S83" s="7"/>
      <c r="U83" s="16"/>
      <c r="V83" s="7"/>
    </row>
    <row r="84" spans="1:22" outlineLevel="1" x14ac:dyDescent="0.2">
      <c r="A84" s="7"/>
      <c r="B84" s="14"/>
      <c r="C84" s="7" t="s">
        <v>40</v>
      </c>
      <c r="D84" s="7"/>
      <c r="E84" s="47">
        <v>25</v>
      </c>
      <c r="F84" s="7"/>
      <c r="G84" s="22" t="s">
        <v>41</v>
      </c>
      <c r="H84" s="7"/>
      <c r="I84" s="71">
        <f>SUM(I81:I83)</f>
        <v>5000</v>
      </c>
      <c r="J84" s="72"/>
      <c r="K84" s="72"/>
      <c r="L84" s="72"/>
      <c r="M84" s="73"/>
      <c r="N84" s="7"/>
      <c r="O84" s="7"/>
      <c r="P84" s="7"/>
      <c r="Q84" s="7"/>
      <c r="R84" s="7"/>
      <c r="S84" s="7"/>
      <c r="U84" s="16"/>
      <c r="V84" s="7"/>
    </row>
    <row r="85" spans="1:22" outlineLevel="1" x14ac:dyDescent="0.2">
      <c r="A85" s="7"/>
      <c r="B85" s="14"/>
      <c r="C85" s="7" t="s">
        <v>42</v>
      </c>
      <c r="D85" s="7"/>
      <c r="E85" s="4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16"/>
      <c r="V85" s="7"/>
    </row>
    <row r="86" spans="1:22" outlineLevel="1" x14ac:dyDescent="0.2">
      <c r="A86" s="7"/>
      <c r="B86" s="14"/>
      <c r="C86" s="22" t="s">
        <v>43</v>
      </c>
      <c r="D86" s="7"/>
      <c r="E86" s="24">
        <f>SUM(E81:E85)</f>
        <v>675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16"/>
      <c r="V86" s="7"/>
    </row>
    <row r="87" spans="1:22" outlineLevel="1" x14ac:dyDescent="0.2">
      <c r="A87" s="7"/>
      <c r="B87" s="14"/>
      <c r="C87" s="22" t="s">
        <v>41</v>
      </c>
      <c r="D87" s="7"/>
      <c r="E87" s="24">
        <f>E86*J22</f>
        <v>33750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16"/>
      <c r="V87" s="7"/>
    </row>
    <row r="88" spans="1:22" outlineLevel="1" x14ac:dyDescent="0.2">
      <c r="A88" s="7"/>
      <c r="B88" s="14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16"/>
      <c r="V88" s="7"/>
    </row>
    <row r="89" spans="1:22" outlineLevel="1" x14ac:dyDescent="0.2">
      <c r="A89" s="7"/>
      <c r="B89" s="14"/>
      <c r="C89" s="22" t="s">
        <v>44</v>
      </c>
      <c r="D89" s="7"/>
      <c r="E89" s="24">
        <f>I84+E87</f>
        <v>38750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16"/>
      <c r="V89" s="7"/>
    </row>
    <row r="90" spans="1:22" outlineLevel="1" x14ac:dyDescent="0.2">
      <c r="A90" s="7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1"/>
      <c r="V90" s="7"/>
    </row>
    <row r="91" spans="1:22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9" x14ac:dyDescent="0.25">
      <c r="A92" s="7"/>
      <c r="B92" s="27" t="s">
        <v>45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6" x14ac:dyDescent="0.2">
      <c r="A93" s="7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30"/>
      <c r="V93" s="7"/>
    </row>
    <row r="94" spans="1:22" ht="16" x14ac:dyDescent="0.2">
      <c r="A94" s="7"/>
      <c r="B94" s="31"/>
      <c r="C94" s="50" t="s">
        <v>84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32"/>
      <c r="V94" s="7"/>
    </row>
    <row r="95" spans="1:22" ht="16" x14ac:dyDescent="0.2">
      <c r="A95" s="7"/>
      <c r="B95" s="31"/>
      <c r="C95" s="51" t="s">
        <v>72</v>
      </c>
      <c r="D95" s="7"/>
      <c r="E95" s="7"/>
      <c r="F95" s="7"/>
      <c r="G95" s="7"/>
      <c r="H95" s="67">
        <f>H96/Students</f>
        <v>1358.28</v>
      </c>
      <c r="I95" s="68"/>
      <c r="J95" s="68"/>
      <c r="K95" s="68"/>
      <c r="L95" s="69"/>
      <c r="M95" s="7"/>
      <c r="N95" s="7"/>
      <c r="O95" s="7"/>
      <c r="P95" s="7"/>
      <c r="Q95" s="7"/>
      <c r="R95" s="7"/>
      <c r="S95" s="7"/>
      <c r="T95" s="7"/>
      <c r="U95" s="32"/>
      <c r="V95" s="7"/>
    </row>
    <row r="96" spans="1:22" ht="16" x14ac:dyDescent="0.2">
      <c r="A96" s="7"/>
      <c r="B96" s="31"/>
      <c r="C96" s="51" t="s">
        <v>73</v>
      </c>
      <c r="D96" s="7"/>
      <c r="E96" s="7"/>
      <c r="F96" s="7"/>
      <c r="G96" s="7"/>
      <c r="H96" s="67">
        <f>IF(TutorTypeNum=1,VLOOKUP(J41,Staff_Wage_By_Type,4,FALSE)*Students,IF(TutorTypeNum=2,VLOOKUP(J41,Staff_Wage_By_Type,4,FALSE)*J44+VLOOKUP(P41,Staff_Wage_By_Type,4,FALSE)*P44))</f>
        <v>67914</v>
      </c>
      <c r="I96" s="68"/>
      <c r="J96" s="68"/>
      <c r="K96" s="68"/>
      <c r="L96" s="69"/>
      <c r="M96" s="7"/>
      <c r="N96" s="7"/>
      <c r="O96" s="7"/>
      <c r="P96" s="7"/>
      <c r="Q96" s="7"/>
      <c r="R96" s="7"/>
      <c r="S96" s="7"/>
      <c r="T96" s="7"/>
      <c r="U96" s="32"/>
      <c r="V96" s="7"/>
    </row>
    <row r="97" spans="1:22" ht="16" x14ac:dyDescent="0.2">
      <c r="A97" s="7"/>
      <c r="B97" s="31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32"/>
      <c r="V97" s="7"/>
    </row>
    <row r="98" spans="1:22" ht="16" x14ac:dyDescent="0.2">
      <c r="A98" s="7"/>
      <c r="B98" s="31"/>
      <c r="C98" s="42" t="s">
        <v>74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32"/>
      <c r="V98" s="7"/>
    </row>
    <row r="99" spans="1:22" ht="16" x14ac:dyDescent="0.2">
      <c r="A99" s="7"/>
      <c r="B99" s="31"/>
      <c r="C99" s="51" t="s">
        <v>75</v>
      </c>
      <c r="D99" s="7"/>
      <c r="E99" s="7"/>
      <c r="F99" s="7"/>
      <c r="G99" s="7"/>
      <c r="H99" s="67">
        <f>H100/J22</f>
        <v>1402.075</v>
      </c>
      <c r="I99" s="68"/>
      <c r="J99" s="68"/>
      <c r="K99" s="68"/>
      <c r="L99" s="69"/>
      <c r="M99" s="7"/>
      <c r="N99" s="7"/>
      <c r="O99" s="7"/>
      <c r="P99" s="7"/>
      <c r="Q99" s="7"/>
      <c r="R99" s="7"/>
      <c r="S99" s="7"/>
      <c r="T99" s="7"/>
      <c r="U99" s="32"/>
      <c r="V99" s="7"/>
    </row>
    <row r="100" spans="1:22" ht="16" x14ac:dyDescent="0.2">
      <c r="A100" s="7"/>
      <c r="B100" s="31"/>
      <c r="C100" s="51" t="s">
        <v>76</v>
      </c>
      <c r="D100" s="7"/>
      <c r="E100" s="7"/>
      <c r="F100" s="7"/>
      <c r="G100" s="7"/>
      <c r="H100" s="67">
        <f>J72+J61+E89</f>
        <v>70103.75</v>
      </c>
      <c r="I100" s="68"/>
      <c r="J100" s="68"/>
      <c r="K100" s="68"/>
      <c r="L100" s="69"/>
      <c r="M100" s="7"/>
      <c r="N100" s="7"/>
      <c r="O100" s="7"/>
      <c r="P100" s="7"/>
      <c r="Q100" s="7"/>
      <c r="R100" s="7"/>
      <c r="S100" s="7"/>
      <c r="T100" s="7"/>
      <c r="U100" s="32"/>
      <c r="V100" s="7"/>
    </row>
    <row r="101" spans="1:22" ht="16" x14ac:dyDescent="0.2">
      <c r="A101" s="7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5"/>
      <c r="V101" s="7"/>
    </row>
    <row r="102" spans="1:22" ht="16" x14ac:dyDescent="0.2">
      <c r="A102" s="7"/>
      <c r="B102" s="9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6" x14ac:dyDescent="0.2">
      <c r="A103" s="7"/>
      <c r="B103" s="9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6" x14ac:dyDescent="0.2">
      <c r="A104" s="7"/>
      <c r="B104" s="9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6" outlineLevel="1" x14ac:dyDescent="0.2">
      <c r="A105" s="7"/>
      <c r="B105" s="9" t="s">
        <v>46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outlineLevel="1" x14ac:dyDescent="0.2">
      <c r="A106" s="7"/>
      <c r="B106" s="10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3"/>
      <c r="V106" s="7"/>
    </row>
    <row r="107" spans="1:22" outlineLevel="1" x14ac:dyDescent="0.2">
      <c r="A107" s="7"/>
      <c r="B107" s="14"/>
      <c r="C107" s="7" t="s">
        <v>63</v>
      </c>
      <c r="D107" s="7"/>
      <c r="E107" s="7"/>
      <c r="F107" s="48">
        <v>0.18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16"/>
      <c r="V107" s="7"/>
    </row>
    <row r="108" spans="1:22" outlineLevel="1" x14ac:dyDescent="0.2">
      <c r="A108" s="7"/>
      <c r="B108" s="14"/>
      <c r="C108" s="7" t="s">
        <v>47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16"/>
      <c r="V108" s="7"/>
    </row>
    <row r="109" spans="1:22" outlineLevel="1" x14ac:dyDescent="0.2">
      <c r="A109" s="7"/>
      <c r="B109" s="14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16"/>
      <c r="V109" s="7"/>
    </row>
    <row r="110" spans="1:22" ht="32" outlineLevel="1" x14ac:dyDescent="0.2">
      <c r="A110" s="7"/>
      <c r="B110" s="14"/>
      <c r="D110" s="64" t="s">
        <v>0</v>
      </c>
      <c r="E110" s="65"/>
      <c r="F110" s="4" t="s">
        <v>48</v>
      </c>
      <c r="G110" s="43" t="s">
        <v>70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16"/>
      <c r="V110" s="7"/>
    </row>
    <row r="111" spans="1:22" outlineLevel="1" x14ac:dyDescent="0.2">
      <c r="A111" s="7"/>
      <c r="B111" s="14"/>
      <c r="D111" s="66" t="s">
        <v>52</v>
      </c>
      <c r="E111" s="65"/>
      <c r="F111" s="46">
        <v>10</v>
      </c>
      <c r="G111" s="44">
        <v>1613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16"/>
      <c r="V111" s="7"/>
    </row>
    <row r="112" spans="1:22" outlineLevel="1" x14ac:dyDescent="0.2">
      <c r="A112" s="7"/>
      <c r="B112" s="14"/>
      <c r="D112" s="66" t="s">
        <v>1</v>
      </c>
      <c r="E112" s="65"/>
      <c r="F112" s="46">
        <v>0</v>
      </c>
      <c r="G112" s="44">
        <v>1652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16"/>
      <c r="V112" s="7"/>
    </row>
    <row r="113" spans="1:22" outlineLevel="1" x14ac:dyDescent="0.2">
      <c r="A113" s="7"/>
      <c r="B113" s="14"/>
      <c r="D113" s="66" t="s">
        <v>2</v>
      </c>
      <c r="E113" s="65"/>
      <c r="F113" s="46">
        <v>30</v>
      </c>
      <c r="G113" s="44">
        <v>919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16"/>
      <c r="V113" s="7"/>
    </row>
    <row r="114" spans="1:22" outlineLevel="1" x14ac:dyDescent="0.2">
      <c r="A114" s="7"/>
      <c r="B114" s="14"/>
      <c r="D114" s="66" t="s">
        <v>3</v>
      </c>
      <c r="E114" s="65"/>
      <c r="F114" s="46">
        <v>60</v>
      </c>
      <c r="G114" s="44">
        <v>1215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16"/>
      <c r="V114" s="7"/>
    </row>
    <row r="115" spans="1:22" outlineLevel="1" x14ac:dyDescent="0.2">
      <c r="A115" s="7"/>
      <c r="B115" s="14"/>
      <c r="D115" s="66" t="s">
        <v>4</v>
      </c>
      <c r="E115" s="65"/>
      <c r="F115" s="46">
        <v>45</v>
      </c>
      <c r="G115" s="44">
        <v>2184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16"/>
      <c r="V115" s="7"/>
    </row>
    <row r="116" spans="1:22" outlineLevel="1" x14ac:dyDescent="0.2">
      <c r="A116" s="7"/>
      <c r="B116" s="14"/>
      <c r="C116" s="7"/>
      <c r="D116" s="66" t="s">
        <v>71</v>
      </c>
      <c r="E116" s="65"/>
      <c r="F116" s="45">
        <v>19.5</v>
      </c>
      <c r="G116" s="44">
        <v>1802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16"/>
      <c r="V116" s="7"/>
    </row>
    <row r="117" spans="1:22" outlineLevel="1" x14ac:dyDescent="0.2">
      <c r="A117" s="7"/>
      <c r="B117" s="19"/>
      <c r="C117" s="6"/>
      <c r="D117" s="6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1"/>
      <c r="V117" s="7"/>
    </row>
    <row r="118" spans="1:22" x14ac:dyDescent="0.2">
      <c r="A118" s="7"/>
      <c r="B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x14ac:dyDescent="0.2">
      <c r="A119" s="7"/>
      <c r="B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x14ac:dyDescent="0.2">
      <c r="A120" s="7"/>
      <c r="B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x14ac:dyDescent="0.2">
      <c r="A121" s="7"/>
      <c r="B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x14ac:dyDescent="0.2">
      <c r="A122" s="7"/>
      <c r="B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  <row r="1001" spans="1:22" x14ac:dyDescent="0.2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</row>
    <row r="1002" spans="1:22" x14ac:dyDescent="0.2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</row>
    <row r="1003" spans="1:22" x14ac:dyDescent="0.2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</row>
    <row r="1004" spans="1:22" x14ac:dyDescent="0.2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</row>
    <row r="1005" spans="1:22" x14ac:dyDescent="0.2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</row>
    <row r="1006" spans="1:22" x14ac:dyDescent="0.2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</row>
    <row r="1007" spans="1:22" x14ac:dyDescent="0.2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</row>
    <row r="1008" spans="1:22" x14ac:dyDescent="0.2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</row>
    <row r="1009" spans="1:22" x14ac:dyDescent="0.2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</row>
    <row r="1010" spans="1:22" x14ac:dyDescent="0.2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</row>
    <row r="1011" spans="1:22" x14ac:dyDescent="0.2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</row>
    <row r="1012" spans="1:22" x14ac:dyDescent="0.2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</row>
    <row r="1013" spans="1:22" x14ac:dyDescent="0.2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</row>
    <row r="1014" spans="1:22" x14ac:dyDescent="0.2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</row>
    <row r="1015" spans="1:22" x14ac:dyDescent="0.2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</row>
    <row r="1016" spans="1:22" x14ac:dyDescent="0.2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</row>
    <row r="1017" spans="1:22" x14ac:dyDescent="0.2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</row>
    <row r="1018" spans="1:22" x14ac:dyDescent="0.2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</row>
    <row r="1019" spans="1:22" x14ac:dyDescent="0.2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</row>
    <row r="1020" spans="1:22" x14ac:dyDescent="0.2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</row>
    <row r="1021" spans="1:22" x14ac:dyDescent="0.2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</row>
    <row r="1022" spans="1:22" x14ac:dyDescent="0.2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</row>
    <row r="1023" spans="1:22" x14ac:dyDescent="0.2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</row>
    <row r="1024" spans="1:22" x14ac:dyDescent="0.2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</row>
    <row r="1025" spans="1:22" x14ac:dyDescent="0.2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</row>
    <row r="1026" spans="1:22" x14ac:dyDescent="0.2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</row>
    <row r="1027" spans="1:22" x14ac:dyDescent="0.2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</row>
    <row r="1028" spans="1:22" x14ac:dyDescent="0.2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</row>
    <row r="1029" spans="1:22" x14ac:dyDescent="0.2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</row>
    <row r="1030" spans="1:22" x14ac:dyDescent="0.2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</row>
    <row r="1031" spans="1:22" x14ac:dyDescent="0.2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</row>
    <row r="1032" spans="1:22" x14ac:dyDescent="0.2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</row>
    <row r="1033" spans="1:22" x14ac:dyDescent="0.2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</row>
    <row r="1034" spans="1:22" x14ac:dyDescent="0.2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</row>
    <row r="1035" spans="1:22" x14ac:dyDescent="0.2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</row>
    <row r="1036" spans="1:22" x14ac:dyDescent="0.2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</row>
    <row r="1037" spans="1:22" x14ac:dyDescent="0.2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</row>
    <row r="1038" spans="1:22" x14ac:dyDescent="0.2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</row>
    <row r="1039" spans="1:22" x14ac:dyDescent="0.2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</row>
    <row r="1040" spans="1:22" x14ac:dyDescent="0.2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</row>
    <row r="1041" spans="1:22" x14ac:dyDescent="0.2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</row>
    <row r="1042" spans="1:22" x14ac:dyDescent="0.2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</row>
    <row r="1043" spans="1:22" x14ac:dyDescent="0.2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</row>
    <row r="1044" spans="1:22" x14ac:dyDescent="0.2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</row>
    <row r="1045" spans="1:22" x14ac:dyDescent="0.2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</row>
    <row r="1046" spans="1:22" x14ac:dyDescent="0.2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</row>
    <row r="1047" spans="1:22" x14ac:dyDescent="0.2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</row>
    <row r="1048" spans="1:22" x14ac:dyDescent="0.2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</row>
    <row r="1049" spans="1:22" x14ac:dyDescent="0.2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</row>
    <row r="1050" spans="1:22" x14ac:dyDescent="0.2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</row>
    <row r="1051" spans="1:22" x14ac:dyDescent="0.2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</row>
    <row r="1052" spans="1:22" x14ac:dyDescent="0.2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</row>
    <row r="1053" spans="1:22" x14ac:dyDescent="0.2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</row>
    <row r="1054" spans="1:22" x14ac:dyDescent="0.2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</row>
    <row r="1055" spans="1:22" x14ac:dyDescent="0.2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</row>
    <row r="1056" spans="1:22" x14ac:dyDescent="0.2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</row>
    <row r="1057" spans="1:22" x14ac:dyDescent="0.2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</row>
    <row r="1058" spans="1:22" x14ac:dyDescent="0.2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</row>
    <row r="1059" spans="1:22" x14ac:dyDescent="0.2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</row>
    <row r="1060" spans="1:22" x14ac:dyDescent="0.2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</row>
    <row r="1061" spans="1:22" x14ac:dyDescent="0.2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</row>
    <row r="1062" spans="1:22" x14ac:dyDescent="0.2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</row>
    <row r="1063" spans="1:22" x14ac:dyDescent="0.2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</row>
    <row r="1064" spans="1:22" x14ac:dyDescent="0.2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</row>
    <row r="1065" spans="1:22" x14ac:dyDescent="0.2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</row>
    <row r="1066" spans="1:22" x14ac:dyDescent="0.2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</row>
    <row r="1067" spans="1:22" x14ac:dyDescent="0.2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</row>
    <row r="1068" spans="1:22" x14ac:dyDescent="0.2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</row>
    <row r="1069" spans="1:22" x14ac:dyDescent="0.2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</row>
    <row r="1070" spans="1:22" x14ac:dyDescent="0.2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</row>
    <row r="1071" spans="1:22" x14ac:dyDescent="0.2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</row>
    <row r="1072" spans="1:22" x14ac:dyDescent="0.2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</row>
    <row r="1073" spans="1:22" x14ac:dyDescent="0.2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</row>
    <row r="1074" spans="1:22" x14ac:dyDescent="0.2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</row>
    <row r="1075" spans="1:22" x14ac:dyDescent="0.2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</row>
    <row r="1076" spans="1:22" x14ac:dyDescent="0.2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</row>
    <row r="1077" spans="1:22" x14ac:dyDescent="0.2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</row>
    <row r="1078" spans="1:22" x14ac:dyDescent="0.2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</row>
    <row r="1079" spans="1:22" x14ac:dyDescent="0.2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</row>
    <row r="1080" spans="1:22" x14ac:dyDescent="0.2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</row>
    <row r="1081" spans="1:22" x14ac:dyDescent="0.2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</row>
    <row r="1082" spans="1:22" x14ac:dyDescent="0.2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</row>
  </sheetData>
  <sheetProtection algorithmName="SHA-512" hashValue="EwLqeJSGzL1xjvFeMv9eOjgTUxtLT/4dhDediDD815mvVuthnhhZmJWhNfozV9CG3G0yAWBYaic5uMe1/jgd+Q==" saltValue="8+B8ksKD2FQMu4EbtwvzTw==" spinCount="100000" sheet="1" formatRows="0"/>
  <mergeCells count="53">
    <mergeCell ref="J36:N36"/>
    <mergeCell ref="D116:E116"/>
    <mergeCell ref="J28:N28"/>
    <mergeCell ref="J44:N44"/>
    <mergeCell ref="P44:T44"/>
    <mergeCell ref="J41:N41"/>
    <mergeCell ref="J40:N40"/>
    <mergeCell ref="J43:N43"/>
    <mergeCell ref="I83:M83"/>
    <mergeCell ref="I84:M84"/>
    <mergeCell ref="C74:T74"/>
    <mergeCell ref="P53:T53"/>
    <mergeCell ref="P54:T54"/>
    <mergeCell ref="P59:T59"/>
    <mergeCell ref="P50:T50"/>
    <mergeCell ref="D115:E115"/>
    <mergeCell ref="J68:N68"/>
    <mergeCell ref="J59:N59"/>
    <mergeCell ref="J50:N50"/>
    <mergeCell ref="J53:N53"/>
    <mergeCell ref="J54:N54"/>
    <mergeCell ref="J61:N61"/>
    <mergeCell ref="C14:D14"/>
    <mergeCell ref="J22:N22"/>
    <mergeCell ref="J27:N27"/>
    <mergeCell ref="J29:N29"/>
    <mergeCell ref="J30:N30"/>
    <mergeCell ref="C15:D15"/>
    <mergeCell ref="C16:D16"/>
    <mergeCell ref="H96:L96"/>
    <mergeCell ref="H99:L99"/>
    <mergeCell ref="H100:L100"/>
    <mergeCell ref="J69:N69"/>
    <mergeCell ref="J70:N70"/>
    <mergeCell ref="J72:N72"/>
    <mergeCell ref="I81:M81"/>
    <mergeCell ref="I82:M82"/>
    <mergeCell ref="H95:L95"/>
    <mergeCell ref="D110:E110"/>
    <mergeCell ref="D111:E111"/>
    <mergeCell ref="D112:E112"/>
    <mergeCell ref="D113:E113"/>
    <mergeCell ref="D114:E114"/>
    <mergeCell ref="P40:T40"/>
    <mergeCell ref="P41:T41"/>
    <mergeCell ref="J42:N42"/>
    <mergeCell ref="P42:T42"/>
    <mergeCell ref="J45:N45"/>
    <mergeCell ref="C46:F46"/>
    <mergeCell ref="P49:T49"/>
    <mergeCell ref="J49:N49"/>
    <mergeCell ref="P45:T45"/>
    <mergeCell ref="P43:T43"/>
  </mergeCells>
  <conditionalFormatting sqref="C44">
    <cfRule type="expression" dxfId="8" priority="2">
      <formula>$J$36=1</formula>
    </cfRule>
  </conditionalFormatting>
  <conditionalFormatting sqref="J44:N44">
    <cfRule type="expression" dxfId="7" priority="1">
      <formula>J36=1</formula>
    </cfRule>
  </conditionalFormatting>
  <conditionalFormatting sqref="J45:N45 J49:N49 J53:N54">
    <cfRule type="expression" dxfId="6" priority="6">
      <formula>$J$43="Stipend"</formula>
    </cfRule>
  </conditionalFormatting>
  <conditionalFormatting sqref="J45:N45">
    <cfRule type="expression" dxfId="5" priority="4">
      <formula>ISNUMBER(J49)</formula>
    </cfRule>
  </conditionalFormatting>
  <conditionalFormatting sqref="J50:N50">
    <cfRule type="expression" dxfId="4" priority="8">
      <formula>$J$43="hourly"</formula>
    </cfRule>
  </conditionalFormatting>
  <conditionalFormatting sqref="P40:T60">
    <cfRule type="expression" dxfId="3" priority="3">
      <formula>$J$36=1</formula>
    </cfRule>
  </conditionalFormatting>
  <conditionalFormatting sqref="P45:T45 P49:T49 P53:T54">
    <cfRule type="expression" dxfId="2" priority="9">
      <formula>$P$43="Stipend"</formula>
    </cfRule>
  </conditionalFormatting>
  <conditionalFormatting sqref="P45:T45">
    <cfRule type="expression" dxfId="1" priority="5">
      <formula>ISNUMBER(P49)</formula>
    </cfRule>
  </conditionalFormatting>
  <conditionalFormatting sqref="P50:T50">
    <cfRule type="expression" dxfId="0" priority="7">
      <formula>$P$43="Hourly"</formula>
    </cfRule>
  </conditionalFormatting>
  <dataValidations count="5">
    <dataValidation type="list" allowBlank="1" showErrorMessage="1" sqref="J36" xr:uid="{00000000-0002-0000-0200-000001000000}">
      <formula1>"1,2"</formula1>
    </dataValidation>
    <dataValidation type="list" allowBlank="1" showErrorMessage="1" sqref="P43 J43" xr:uid="{00000000-0002-0000-0200-000002000000}">
      <formula1>"Hourly,Stipend"</formula1>
    </dataValidation>
    <dataValidation type="whole" allowBlank="1" showInputMessage="1" showErrorMessage="1" errorTitle="Invalid Input" error="Please enter a number of tutors." sqref="J42:N42 J44:N44 P44:T44" xr:uid="{C42CAE25-0A40-4291-A801-A6B4C358116E}">
      <formula1>0</formula1>
      <formula2>500</formula2>
    </dataValidation>
    <dataValidation allowBlank="1" showInputMessage="1" showErrorMessage="1" errorTitle="Invalid Input" error="Please enter a number of tutors." sqref="P42:T42" xr:uid="{E7FF902D-56D0-4C45-A633-8FBA1EF18FF9}"/>
    <dataValidation type="list" allowBlank="1" showInputMessage="1" showErrorMessage="1" sqref="P41:T41 J41:N41" xr:uid="{897A3DEC-95FB-494C-8944-2C00F0AF9AD6}">
      <formula1>$D$111:$D$116</formula1>
    </dataValidation>
  </dataValidations>
  <hyperlinks>
    <hyperlink ref="C46" location="'vAug 2023'!Staff_Wage_By_Type" display="You can see the wages for each type of tutor here.  " xr:uid="{00000000-0004-0000-0200-000000000000}"/>
    <hyperlink ref="C74" location="Google_Sheet_Link_1827167454" display="*We assume an 18% benefits cost on admin support salaries.  You can adjust that number here." xr:uid="{00000000-0004-0000-0200-000001000000}"/>
    <hyperlink ref="C74:T74" location="'Cost Estimator'!AdminStaffIndirectCosts" display="*We assume an 18% benefits cost on admin support salaries.  You can adjust that number here." xr:uid="{C996F070-7A2F-4BB1-AC5F-16A5661922BF}"/>
    <hyperlink ref="C46:F46" location="'Cost Estimator'!Staff_Wage_By_Type" display="You can see the wages for each type of tutor here." xr:uid="{E2651B02-C88D-4D01-911F-0E5C87F8F02A}"/>
    <hyperlink ref="C11" r:id="rId1" display="For additional context and a full report on the analysis supporting this tool, please read the CityTutor Cost Modeling Report: SY22 and SY23." xr:uid="{3A116F19-E9D6-DE49-9195-42474D26E9A5}"/>
  </hyperlinks>
  <pageMargins left="0.7" right="0.7" top="0.75" bottom="0.75" header="0.3" footer="0.3"/>
  <pageSetup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36110BF27F74DB9D4C5A7EBEE3207" ma:contentTypeVersion="18" ma:contentTypeDescription="Create a new document." ma:contentTypeScope="" ma:versionID="9edd2c4a4e8989b0b7401f06997b30dc">
  <xsd:schema xmlns:xsd="http://www.w3.org/2001/XMLSchema" xmlns:xs="http://www.w3.org/2001/XMLSchema" xmlns:p="http://schemas.microsoft.com/office/2006/metadata/properties" xmlns:ns2="cec8e971-4f5d-4dad-9dca-ca77634ef664" xmlns:ns3="d40a8c8b-666b-4e3b-9f7a-a93329f3ec16" targetNamespace="http://schemas.microsoft.com/office/2006/metadata/properties" ma:root="true" ma:fieldsID="1d740c1295d190b43dc216c09c19f992" ns2:_="" ns3:_="">
    <xsd:import namespace="cec8e971-4f5d-4dad-9dca-ca77634ef664"/>
    <xsd:import namespace="d40a8c8b-666b-4e3b-9f7a-a93329f3ec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DataSourc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8e971-4f5d-4dad-9dca-ca77634ef6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aSource" ma:index="19" nillable="true" ma:displayName="Data Source" ma:format="Dropdown" ma:internalName="DataSourc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DC"/>
                        <xsd:enumeration value="Other Large Urban"/>
                        <xsd:enumeration value="PG County"/>
                        <xsd:enumeration value="US Cities"/>
                        <xsd:enumeration value="US States"/>
                        <xsd:enumeration value="International"/>
                        <xsd:enumeration value="US Variet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df3bef0-4298-47da-818a-d122453b39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a8c8b-666b-4e3b-9f7a-a93329f3ec1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e16bdcf-91b7-4f91-822b-53366bd1ef9b}" ma:internalName="TaxCatchAll" ma:showField="CatchAllData" ma:web="d40a8c8b-666b-4e3b-9f7a-a93329f3ec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c8e971-4f5d-4dad-9dca-ca77634ef664">
      <Terms xmlns="http://schemas.microsoft.com/office/infopath/2007/PartnerControls"/>
    </lcf76f155ced4ddcb4097134ff3c332f>
    <DataSource xmlns="cec8e971-4f5d-4dad-9dca-ca77634ef664" xsi:nil="true"/>
    <TaxCatchAll xmlns="d40a8c8b-666b-4e3b-9f7a-a93329f3ec16" xsi:nil="true"/>
  </documentManagement>
</p:properties>
</file>

<file path=customXml/itemProps1.xml><?xml version="1.0" encoding="utf-8"?>
<ds:datastoreItem xmlns:ds="http://schemas.openxmlformats.org/officeDocument/2006/customXml" ds:itemID="{51BBD72D-3A1D-4D6C-B3A7-98D719C996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8e971-4f5d-4dad-9dca-ca77634ef664"/>
    <ds:schemaRef ds:uri="d40a8c8b-666b-4e3b-9f7a-a93329f3ec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3A2AFC-745B-4B55-9141-51246F489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D3EBBA-2584-430F-B8DF-77C0662FFB6C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40a8c8b-666b-4e3b-9f7a-a93329f3ec16"/>
    <ds:schemaRef ds:uri="cec8e971-4f5d-4dad-9dca-ca77634ef66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Cost Estimator</vt:lpstr>
      <vt:lpstr>'Cost Estimator'!AdminStaffIndirectCosts</vt:lpstr>
      <vt:lpstr>GroupSize</vt:lpstr>
      <vt:lpstr>MinPerWeek</vt:lpstr>
      <vt:lpstr>SessionsPerWeek</vt:lpstr>
      <vt:lpstr>'Cost Estimator'!Staff_Wage_By_Type</vt:lpstr>
      <vt:lpstr>Students</vt:lpstr>
      <vt:lpstr>TutorTypeNum</vt:lpstr>
      <vt:lpstr>Weeks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Kenli Okada</dc:creator>
  <cp:lastModifiedBy>Matthew Gasper</cp:lastModifiedBy>
  <dcterms:created xsi:type="dcterms:W3CDTF">2023-05-19T12:47:58Z</dcterms:created>
  <dcterms:modified xsi:type="dcterms:W3CDTF">2024-02-08T19:44:49Z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0x01010098136110BF27F74DB9D4C5A7EBEE3207</vt:lpwstr>
  </property>
  <property fmtid="{D5CDD505-2E9C-101B-9397-08002B2CF9AE}" pid="3" name="MediaServiceImageTags">
    <vt:lpwstr/>
  </property>
</Properties>
</file>